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 defaultThemeVersion="124226"/>
  <workbookProtection workbookPassword="C45A" lockStructure="1"/>
  <bookViews>
    <workbookView xWindow="120" yWindow="15" windowWidth="15180" windowHeight="7815" firstSheet="1" activeTab="1"/>
  </bookViews>
  <sheets>
    <sheet name="Datenblatt" sheetId="4" state="hidden" r:id="rId1"/>
    <sheet name="Rechner" sheetId="2" r:id="rId2"/>
  </sheets>
  <calcPr calcId="144525"/>
</workbook>
</file>

<file path=xl/calcChain.xml><?xml version="1.0" encoding="utf-8"?>
<calcChain xmlns="http://schemas.openxmlformats.org/spreadsheetml/2006/main">
  <c r="H44" i="2" l="1"/>
  <c r="C30" i="4" l="1"/>
  <c r="C29" i="4"/>
  <c r="H50" i="2" l="1"/>
  <c r="H48" i="2"/>
  <c r="H46" i="2"/>
  <c r="H42" i="2"/>
  <c r="D40" i="2"/>
  <c r="D38" i="2"/>
  <c r="C53" i="4" l="1"/>
  <c r="C16" i="4" l="1"/>
  <c r="C22" i="4" s="1"/>
  <c r="C5" i="4"/>
  <c r="C11" i="4" s="1"/>
  <c r="C12" i="4" s="1"/>
  <c r="C23" i="4" l="1"/>
  <c r="C24" i="4" s="1"/>
  <c r="F40" i="2" l="1"/>
  <c r="H40" i="2" s="1"/>
  <c r="F38" i="2"/>
  <c r="H38" i="2" s="1"/>
  <c r="C13" i="4"/>
  <c r="H52" i="2" l="1"/>
  <c r="H54" i="2" s="1"/>
  <c r="H56" i="2" s="1"/>
</calcChain>
</file>

<file path=xl/comments1.xml><?xml version="1.0" encoding="utf-8"?>
<comments xmlns="http://schemas.openxmlformats.org/spreadsheetml/2006/main">
  <authors>
    <author>alexander.fink</author>
    <author>Fink Alexander</author>
  </authors>
  <commentList>
    <comment ref="D21" authorId="0">
      <text>
        <r>
          <rPr>
            <b/>
            <sz val="8"/>
            <color indexed="81"/>
            <rFont val="Tahoma"/>
            <family val="2"/>
          </rPr>
          <t xml:space="preserve">Stadtwerke BFH:
</t>
        </r>
        <r>
          <rPr>
            <sz val="8"/>
            <color indexed="81"/>
            <rFont val="Tahoma"/>
            <family val="2"/>
          </rPr>
          <t>Jahresmenge in kWh eingeben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D23" authorId="0">
      <text>
        <r>
          <rPr>
            <b/>
            <sz val="8"/>
            <color indexed="81"/>
            <rFont val="Tahoma"/>
            <family val="2"/>
          </rPr>
          <t xml:space="preserve">Stadtwerke BFH:
</t>
        </r>
        <r>
          <rPr>
            <sz val="8"/>
            <color indexed="81"/>
            <rFont val="Tahoma"/>
            <family val="2"/>
          </rPr>
          <t>Leistung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in kW eingeben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D25" authorId="0">
      <text>
        <r>
          <rPr>
            <b/>
            <sz val="8"/>
            <color indexed="81"/>
            <rFont val="Tahoma"/>
            <family val="2"/>
          </rPr>
          <t>Stadtwerke BFH:</t>
        </r>
        <r>
          <rPr>
            <sz val="8"/>
            <color indexed="81"/>
            <rFont val="Tahoma"/>
            <family val="2"/>
          </rPr>
          <t xml:space="preserve">
Bitte aus Auswahlliste auswählen</t>
        </r>
      </text>
    </comment>
    <comment ref="D27" authorId="0">
      <text>
        <r>
          <rPr>
            <b/>
            <sz val="8"/>
            <color indexed="81"/>
            <rFont val="Tahoma"/>
            <family val="2"/>
          </rPr>
          <t xml:space="preserve">Stadtwerke BFH:
</t>
        </r>
        <r>
          <rPr>
            <sz val="8"/>
            <color indexed="81"/>
            <rFont val="Tahoma"/>
            <family val="2"/>
          </rPr>
          <t>Bitte aus Auswahlliste auswählen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9" authorId="0">
      <text>
        <r>
          <rPr>
            <b/>
            <sz val="8"/>
            <color indexed="81"/>
            <rFont val="Tahoma"/>
            <family val="2"/>
          </rPr>
          <t xml:space="preserve">Stadtwerke BFH:
</t>
        </r>
        <r>
          <rPr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  <family val="2"/>
          </rPr>
          <t>itte aus Auswahlliste auswählen</t>
        </r>
      </text>
    </comment>
    <comment ref="D31" authorId="0">
      <text>
        <r>
          <rPr>
            <b/>
            <sz val="8"/>
            <color indexed="81"/>
            <rFont val="Tahoma"/>
            <family val="2"/>
          </rPr>
          <t xml:space="preserve">Stadtwerke BFH:
</t>
        </r>
        <r>
          <rPr>
            <sz val="8"/>
            <color indexed="81"/>
            <rFont val="Tahoma"/>
            <family val="2"/>
          </rPr>
          <t>Bitte aus Auswahlliste auswählen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3" authorId="1">
      <text>
        <r>
          <rPr>
            <b/>
            <sz val="9"/>
            <color indexed="81"/>
            <rFont val="Tahoma"/>
            <family val="2"/>
          </rPr>
          <t xml:space="preserve">Stadtwerke BFH:
</t>
        </r>
        <r>
          <rPr>
            <sz val="9"/>
            <color indexed="81"/>
            <rFont val="Tahoma"/>
            <family val="2"/>
          </rPr>
          <t xml:space="preserve">Bitte aus Auswahlliste auswählen
</t>
        </r>
      </text>
    </comment>
  </commentList>
</comments>
</file>

<file path=xl/sharedStrings.xml><?xml version="1.0" encoding="utf-8"?>
<sst xmlns="http://schemas.openxmlformats.org/spreadsheetml/2006/main" count="96" uniqueCount="54">
  <si>
    <t>Kundenangaben</t>
  </si>
  <si>
    <t>Zählergröße</t>
  </si>
  <si>
    <t>Jahresarbeit in kWh</t>
  </si>
  <si>
    <t>x</t>
  </si>
  <si>
    <t>=</t>
  </si>
  <si>
    <t>jährlich</t>
  </si>
  <si>
    <t>monatlich</t>
  </si>
  <si>
    <t>Netzentgelt netto</t>
  </si>
  <si>
    <t>Berechnung</t>
  </si>
  <si>
    <t>Gaszähler G 10 - G 25</t>
  </si>
  <si>
    <t>Gaszähler G 40 - G 100</t>
  </si>
  <si>
    <t>Gaszähler G 400</t>
  </si>
  <si>
    <t>Messstellen-
betrieb</t>
  </si>
  <si>
    <t>€/a</t>
  </si>
  <si>
    <t>je Vorgang in €</t>
  </si>
  <si>
    <t>Gaszähler G 2 - G 6</t>
  </si>
  <si>
    <t>Abrechnungsart/Messung</t>
  </si>
  <si>
    <t>Netzentgelt brutto</t>
  </si>
  <si>
    <t>Messstellenbetrieb</t>
  </si>
  <si>
    <t>Umsatzsteuer (19%)</t>
  </si>
  <si>
    <t>Die Konzessionsabgabe ist nicht enthalten und
wird dem Netzentgelt hinzugerechnet</t>
  </si>
  <si>
    <t>Leistung in kW</t>
  </si>
  <si>
    <t>Mengenumwerter</t>
  </si>
  <si>
    <t>Datenlogger</t>
  </si>
  <si>
    <t>ja</t>
  </si>
  <si>
    <t>Mengenumwerter/Datenlogger</t>
  </si>
  <si>
    <t>W</t>
  </si>
  <si>
    <t>kWh Jahresabnahme</t>
  </si>
  <si>
    <r>
      <t>AE</t>
    </r>
    <r>
      <rPr>
        <vertAlign val="subscript"/>
        <sz val="10"/>
        <rFont val="Arial"/>
        <family val="2"/>
      </rPr>
      <t>OV</t>
    </r>
  </si>
  <si>
    <r>
      <t>AE</t>
    </r>
    <r>
      <rPr>
        <vertAlign val="subscript"/>
        <sz val="10"/>
        <rFont val="Arial"/>
        <family val="2"/>
      </rPr>
      <t>OT</t>
    </r>
  </si>
  <si>
    <r>
      <t>WP</t>
    </r>
    <r>
      <rPr>
        <vertAlign val="subscript"/>
        <sz val="10"/>
        <rFont val="Arial"/>
        <family val="2"/>
      </rPr>
      <t>A</t>
    </r>
  </si>
  <si>
    <r>
      <t>E</t>
    </r>
    <r>
      <rPr>
        <vertAlign val="subscript"/>
        <sz val="10"/>
        <rFont val="Arial"/>
        <family val="2"/>
      </rPr>
      <t>A</t>
    </r>
  </si>
  <si>
    <t>spez. Arbeitsentgelt</t>
  </si>
  <si>
    <t>Arbeitsentgelt</t>
  </si>
  <si>
    <t>Leistungsentgelt</t>
  </si>
  <si>
    <t>P</t>
  </si>
  <si>
    <t>kW Leistung</t>
  </si>
  <si>
    <r>
      <t>LE</t>
    </r>
    <r>
      <rPr>
        <vertAlign val="subscript"/>
        <sz val="10"/>
        <rFont val="Arial"/>
        <family val="2"/>
      </rPr>
      <t>OV</t>
    </r>
  </si>
  <si>
    <r>
      <t>LE</t>
    </r>
    <r>
      <rPr>
        <vertAlign val="subscript"/>
        <sz val="10"/>
        <rFont val="Arial"/>
        <family val="2"/>
      </rPr>
      <t>OT</t>
    </r>
  </si>
  <si>
    <r>
      <t>WP</t>
    </r>
    <r>
      <rPr>
        <vertAlign val="subscript"/>
        <sz val="10"/>
        <rFont val="Arial"/>
        <family val="2"/>
      </rPr>
      <t>L</t>
    </r>
  </si>
  <si>
    <r>
      <t>E</t>
    </r>
    <r>
      <rPr>
        <vertAlign val="subscript"/>
        <sz val="10"/>
        <rFont val="Arial"/>
        <family val="2"/>
      </rPr>
      <t>L</t>
    </r>
  </si>
  <si>
    <t>spez. Leistungsentgelt</t>
  </si>
  <si>
    <t>nein</t>
  </si>
  <si>
    <t xml:space="preserve"> </t>
  </si>
  <si>
    <t xml:space="preserve">Übermittlung stündlicher Messdaten </t>
  </si>
  <si>
    <t>Übermittlung std. Messdaten</t>
  </si>
  <si>
    <t>spez. Arbeitsentgelt gerundet auf 4 Stellen</t>
  </si>
  <si>
    <t>spez. Leistungsentgelt gerundet auf 4 Stellen</t>
  </si>
  <si>
    <t>vierteljährlich</t>
  </si>
  <si>
    <t>halbjährlich</t>
  </si>
  <si>
    <t>Smart Meter G4-G6</t>
  </si>
  <si>
    <t>Smart Meter G10</t>
  </si>
  <si>
    <t>Ablesung</t>
  </si>
  <si>
    <t>Netzentgeltrechner der Stadtwerke Bad Friedrichshall für Leistungsgemessene Kunden
mit Kostenwälzung vorgelagerter Netzstufen für den Zeitraum 01.01.2019 bis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</si>
</sst>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€&quot;* #,##0.00_);_(&quot;€&quot;* \(#,##0.00\);_(&quot;€&quot;* &quot;-&quot;??_);_(@_)"/>
    <numFmt numFmtId="165" formatCode="#,##0\ &quot;kWh&quot;"/>
    <numFmt numFmtId="166" formatCode="0.000000"/>
    <numFmt numFmtId="167" formatCode="#,##0\ &quot;kW&quot;"/>
    <numFmt numFmtId="168" formatCode="0.00000\ &quot;ct/kWh&quot;"/>
    <numFmt numFmtId="169" formatCode="0.00000\ &quot;€/kW&quot;"/>
    <numFmt numFmtId="170" formatCode="0.00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u/>
      <sz val="12"/>
      <name val="Arial"/>
      <family val="2"/>
    </font>
    <font>
      <vertAlign val="subscript"/>
      <sz val="10"/>
      <name val="Arial"/>
      <family val="2"/>
    </font>
    <font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/>
    <xf numFmtId="0" fontId="0" fillId="0" borderId="0" xfId="0" applyBorder="1"/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66" fontId="0" fillId="0" borderId="0" xfId="0" applyNumberFormat="1" applyFill="1"/>
    <xf numFmtId="0" fontId="0" fillId="0" borderId="1" xfId="0" applyBorder="1"/>
    <xf numFmtId="0" fontId="0" fillId="0" borderId="3" xfId="0" applyBorder="1"/>
    <xf numFmtId="49" fontId="0" fillId="0" borderId="4" xfId="0" applyNumberFormat="1" applyBorder="1"/>
    <xf numFmtId="0" fontId="0" fillId="0" borderId="5" xfId="0" applyBorder="1"/>
    <xf numFmtId="49" fontId="3" fillId="0" borderId="6" xfId="0" applyNumberFormat="1" applyFont="1" applyBorder="1"/>
    <xf numFmtId="0" fontId="0" fillId="0" borderId="8" xfId="0" applyBorder="1"/>
    <xf numFmtId="0" fontId="0" fillId="0" borderId="4" xfId="0" applyBorder="1"/>
    <xf numFmtId="3" fontId="11" fillId="2" borderId="5" xfId="0" applyNumberFormat="1" applyFont="1" applyFill="1" applyBorder="1" applyAlignment="1" applyProtection="1">
      <alignment horizontal="center"/>
      <protection locked="0"/>
    </xf>
    <xf numFmtId="0" fontId="11" fillId="2" borderId="5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3" fillId="0" borderId="0" xfId="0" applyFont="1" applyBorder="1" applyProtection="1"/>
    <xf numFmtId="0" fontId="3" fillId="0" borderId="0" xfId="0" applyFont="1" applyProtection="1"/>
    <xf numFmtId="0" fontId="0" fillId="0" borderId="0" xfId="0" applyBorder="1" applyProtection="1"/>
    <xf numFmtId="0" fontId="0" fillId="0" borderId="0" xfId="0" applyFill="1" applyBorder="1" applyProtection="1"/>
    <xf numFmtId="0" fontId="0" fillId="3" borderId="9" xfId="0" applyFill="1" applyBorder="1" applyProtection="1"/>
    <xf numFmtId="0" fontId="0" fillId="3" borderId="10" xfId="0" applyFill="1" applyBorder="1" applyProtection="1"/>
    <xf numFmtId="0" fontId="0" fillId="3" borderId="11" xfId="0" applyFill="1" applyBorder="1" applyProtection="1"/>
    <xf numFmtId="0" fontId="0" fillId="3" borderId="12" xfId="0" applyFill="1" applyBorder="1" applyProtection="1"/>
    <xf numFmtId="0" fontId="0" fillId="3" borderId="13" xfId="0" applyFill="1" applyBorder="1" applyProtection="1"/>
    <xf numFmtId="0" fontId="4" fillId="3" borderId="0" xfId="0" applyFont="1" applyFill="1" applyBorder="1" applyProtection="1"/>
    <xf numFmtId="0" fontId="0" fillId="3" borderId="0" xfId="0" applyFill="1" applyBorder="1" applyProtection="1"/>
    <xf numFmtId="0" fontId="0" fillId="3" borderId="1" xfId="0" applyFill="1" applyBorder="1" applyProtection="1"/>
    <xf numFmtId="0" fontId="0" fillId="3" borderId="2" xfId="0" applyFill="1" applyBorder="1" applyProtection="1"/>
    <xf numFmtId="0" fontId="0" fillId="3" borderId="3" xfId="0" applyFill="1" applyBorder="1" applyProtection="1"/>
    <xf numFmtId="0" fontId="8" fillId="3" borderId="4" xfId="0" applyFont="1" applyFill="1" applyBorder="1" applyProtection="1"/>
    <xf numFmtId="0" fontId="0" fillId="3" borderId="5" xfId="0" applyFill="1" applyBorder="1" applyProtection="1"/>
    <xf numFmtId="0" fontId="0" fillId="3" borderId="4" xfId="0" applyFill="1" applyBorder="1" applyProtection="1"/>
    <xf numFmtId="0" fontId="4" fillId="3" borderId="5" xfId="0" applyFont="1" applyFill="1" applyBorder="1" applyAlignment="1" applyProtection="1">
      <alignment horizontal="center"/>
    </xf>
    <xf numFmtId="0" fontId="0" fillId="3" borderId="6" xfId="0" applyFill="1" applyBorder="1" applyProtection="1"/>
    <xf numFmtId="0" fontId="0" fillId="3" borderId="7" xfId="0" applyFill="1" applyBorder="1" applyProtection="1"/>
    <xf numFmtId="0" fontId="0" fillId="3" borderId="8" xfId="0" applyFill="1" applyBorder="1" applyProtection="1"/>
    <xf numFmtId="0" fontId="8" fillId="3" borderId="0" xfId="0" applyFont="1" applyFill="1" applyBorder="1" applyProtection="1"/>
    <xf numFmtId="0" fontId="0" fillId="3" borderId="0" xfId="0" applyFill="1" applyProtection="1"/>
    <xf numFmtId="165" fontId="0" fillId="3" borderId="0" xfId="0" applyNumberFormat="1" applyFill="1" applyBorder="1" applyProtection="1"/>
    <xf numFmtId="0" fontId="0" fillId="3" borderId="0" xfId="0" applyFill="1" applyBorder="1" applyAlignment="1" applyProtection="1">
      <alignment horizontal="center"/>
    </xf>
    <xf numFmtId="164" fontId="3" fillId="3" borderId="0" xfId="1" applyFont="1" applyFill="1" applyBorder="1" applyProtection="1"/>
    <xf numFmtId="0" fontId="3" fillId="3" borderId="0" xfId="0" applyFont="1" applyFill="1" applyBorder="1" applyProtection="1"/>
    <xf numFmtId="167" fontId="0" fillId="3" borderId="0" xfId="0" applyNumberFormat="1" applyFill="1" applyBorder="1" applyProtection="1"/>
    <xf numFmtId="4" fontId="0" fillId="3" borderId="0" xfId="0" applyNumberFormat="1" applyFill="1" applyBorder="1" applyProtection="1"/>
    <xf numFmtId="0" fontId="4" fillId="3" borderId="14" xfId="0" applyFont="1" applyFill="1" applyBorder="1" applyAlignment="1" applyProtection="1"/>
    <xf numFmtId="0" fontId="7" fillId="3" borderId="15" xfId="0" applyFont="1" applyFill="1" applyBorder="1" applyAlignment="1" applyProtection="1"/>
    <xf numFmtId="164" fontId="4" fillId="3" borderId="16" xfId="0" applyNumberFormat="1" applyFont="1" applyFill="1" applyBorder="1" applyProtection="1"/>
    <xf numFmtId="0" fontId="0" fillId="3" borderId="17" xfId="0" applyFill="1" applyBorder="1" applyProtection="1"/>
    <xf numFmtId="0" fontId="0" fillId="3" borderId="18" xfId="0" applyFill="1" applyBorder="1" applyProtection="1"/>
    <xf numFmtId="0" fontId="0" fillId="3" borderId="19" xfId="0" applyFill="1" applyBorder="1" applyProtection="1"/>
    <xf numFmtId="0" fontId="0" fillId="0" borderId="0" xfId="0" applyFill="1" applyBorder="1"/>
    <xf numFmtId="169" fontId="0" fillId="3" borderId="0" xfId="0" applyNumberFormat="1" applyFill="1" applyBorder="1" applyProtection="1"/>
    <xf numFmtId="168" fontId="0" fillId="3" borderId="0" xfId="0" applyNumberFormat="1" applyFill="1" applyBorder="1" applyProtection="1"/>
    <xf numFmtId="0" fontId="13" fillId="0" borderId="0" xfId="0" applyFont="1"/>
    <xf numFmtId="0" fontId="12" fillId="0" borderId="5" xfId="0" applyFont="1" applyFill="1" applyBorder="1" applyAlignment="1" applyProtection="1">
      <alignment horizont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Protection="1"/>
    <xf numFmtId="49" fontId="1" fillId="0" borderId="4" xfId="0" applyNumberFormat="1" applyFont="1" applyBorder="1"/>
    <xf numFmtId="0" fontId="0" fillId="0" borderId="0" xfId="0" applyFont="1" applyFill="1" applyBorder="1"/>
    <xf numFmtId="0" fontId="1" fillId="0" borderId="0" xfId="0" applyFont="1" applyProtection="1"/>
    <xf numFmtId="3" fontId="0" fillId="0" borderId="0" xfId="0" applyNumberFormat="1" applyFill="1" applyBorder="1"/>
    <xf numFmtId="164" fontId="3" fillId="0" borderId="7" xfId="1" applyFont="1" applyFill="1" applyBorder="1"/>
    <xf numFmtId="0" fontId="0" fillId="0" borderId="0" xfId="0" applyFill="1"/>
    <xf numFmtId="3" fontId="0" fillId="0" borderId="2" xfId="0" applyNumberFormat="1" applyFill="1" applyBorder="1"/>
    <xf numFmtId="166" fontId="0" fillId="0" borderId="0" xfId="0" applyNumberFormat="1" applyFill="1" applyBorder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2" fontId="0" fillId="0" borderId="0" xfId="0" applyNumberFormat="1" applyFill="1"/>
    <xf numFmtId="170" fontId="0" fillId="0" borderId="0" xfId="0" applyNumberFormat="1" applyFill="1" applyBorder="1"/>
    <xf numFmtId="4" fontId="0" fillId="0" borderId="0" xfId="0" applyNumberFormat="1" applyFill="1"/>
    <xf numFmtId="0" fontId="1" fillId="3" borderId="5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/>
    </xf>
    <xf numFmtId="0" fontId="13" fillId="3" borderId="4" xfId="0" applyFont="1" applyFill="1" applyBorder="1" applyAlignment="1" applyProtection="1">
      <alignment wrapText="1"/>
    </xf>
    <xf numFmtId="0" fontId="0" fillId="0" borderId="0" xfId="0" applyAlignment="1"/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20</xdr:row>
      <xdr:rowOff>114300</xdr:rowOff>
    </xdr:from>
    <xdr:to>
      <xdr:col>7</xdr:col>
      <xdr:colOff>822960</xdr:colOff>
      <xdr:row>28</xdr:row>
      <xdr:rowOff>60960</xdr:rowOff>
    </xdr:to>
    <xdr:pic>
      <xdr:nvPicPr>
        <xdr:cNvPr id="1071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3880" y="1059180"/>
          <a:ext cx="30480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57"/>
  <sheetViews>
    <sheetView workbookViewId="0">
      <selection activeCell="A38" sqref="A38"/>
    </sheetView>
  </sheetViews>
  <sheetFormatPr baseColWidth="10" defaultRowHeight="12.75" x14ac:dyDescent="0.2"/>
  <cols>
    <col min="1" max="1" width="30.42578125" bestFit="1" customWidth="1"/>
    <col min="2" max="2" width="40.5703125" bestFit="1" customWidth="1"/>
    <col min="3" max="3" width="16.85546875" customWidth="1"/>
    <col min="4" max="4" width="19.140625" bestFit="1" customWidth="1"/>
  </cols>
  <sheetData>
    <row r="4" spans="2:5" ht="13.5" thickBot="1" x14ac:dyDescent="0.25"/>
    <row r="5" spans="2:5" ht="25.5" customHeight="1" x14ac:dyDescent="0.2">
      <c r="B5" s="9" t="s">
        <v>26</v>
      </c>
      <c r="C5" s="67">
        <f>Rechner!D21</f>
        <v>0</v>
      </c>
      <c r="D5" s="10" t="s">
        <v>27</v>
      </c>
      <c r="E5" s="2"/>
    </row>
    <row r="6" spans="2:5" ht="15.75" x14ac:dyDescent="0.3">
      <c r="B6" s="11" t="s">
        <v>28</v>
      </c>
      <c r="C6" s="54">
        <v>0.26069999999999999</v>
      </c>
      <c r="D6" s="12"/>
    </row>
    <row r="7" spans="2:5" ht="15.75" x14ac:dyDescent="0.3">
      <c r="B7" s="11" t="s">
        <v>29</v>
      </c>
      <c r="C7" s="54">
        <v>0.10929999999999999</v>
      </c>
      <c r="D7" s="12"/>
      <c r="E7" s="8"/>
    </row>
    <row r="8" spans="2:5" ht="15.75" x14ac:dyDescent="0.3">
      <c r="B8" s="11" t="s">
        <v>30</v>
      </c>
      <c r="C8" s="64">
        <v>6600000</v>
      </c>
      <c r="D8" s="12"/>
      <c r="E8" s="8"/>
    </row>
    <row r="9" spans="2:5" ht="15.75" x14ac:dyDescent="0.3">
      <c r="B9" s="11" t="s">
        <v>31</v>
      </c>
      <c r="C9" s="54">
        <v>0.9</v>
      </c>
      <c r="D9" s="12"/>
      <c r="E9" s="8"/>
    </row>
    <row r="10" spans="2:5" x14ac:dyDescent="0.2">
      <c r="B10" s="11"/>
      <c r="C10" s="54"/>
      <c r="D10" s="12"/>
      <c r="E10" s="8"/>
    </row>
    <row r="11" spans="2:5" x14ac:dyDescent="0.2">
      <c r="B11" s="11" t="s">
        <v>32</v>
      </c>
      <c r="C11" s="54">
        <f>C6/(1+POWER((C5/C8), C9))+C7</f>
        <v>0.37</v>
      </c>
      <c r="D11" s="12"/>
      <c r="E11" s="8"/>
    </row>
    <row r="12" spans="2:5" x14ac:dyDescent="0.2">
      <c r="B12" s="61" t="s">
        <v>46</v>
      </c>
      <c r="C12" s="54">
        <f>ROUND(C11,4)</f>
        <v>0.37</v>
      </c>
      <c r="D12" s="12"/>
      <c r="E12" s="8"/>
    </row>
    <row r="13" spans="2:5" ht="13.5" thickBot="1" x14ac:dyDescent="0.25">
      <c r="B13" s="13" t="s">
        <v>33</v>
      </c>
      <c r="C13" s="65">
        <f>C12*C5/100</f>
        <v>0</v>
      </c>
      <c r="D13" s="14"/>
    </row>
    <row r="14" spans="2:5" x14ac:dyDescent="0.2">
      <c r="C14" s="66"/>
    </row>
    <row r="15" spans="2:5" ht="13.5" thickBot="1" x14ac:dyDescent="0.25">
      <c r="C15" s="66"/>
    </row>
    <row r="16" spans="2:5" x14ac:dyDescent="0.2">
      <c r="B16" s="9" t="s">
        <v>35</v>
      </c>
      <c r="C16" s="67">
        <f>Rechner!D23</f>
        <v>0</v>
      </c>
      <c r="D16" s="10" t="s">
        <v>36</v>
      </c>
    </row>
    <row r="17" spans="1:4" ht="15.75" x14ac:dyDescent="0.3">
      <c r="B17" s="11" t="s">
        <v>37</v>
      </c>
      <c r="C17" s="54">
        <v>9.9499999999999993</v>
      </c>
      <c r="D17" s="12"/>
    </row>
    <row r="18" spans="1:4" ht="15.75" x14ac:dyDescent="0.3">
      <c r="B18" s="11" t="s">
        <v>38</v>
      </c>
      <c r="C18" s="54">
        <v>4.45</v>
      </c>
      <c r="D18" s="12"/>
    </row>
    <row r="19" spans="1:4" ht="15.75" x14ac:dyDescent="0.3">
      <c r="B19" s="11" t="s">
        <v>39</v>
      </c>
      <c r="C19" s="64">
        <v>3200</v>
      </c>
      <c r="D19" s="12"/>
    </row>
    <row r="20" spans="1:4" ht="15.75" x14ac:dyDescent="0.3">
      <c r="B20" s="11" t="s">
        <v>40</v>
      </c>
      <c r="C20" s="54">
        <v>1.28</v>
      </c>
      <c r="D20" s="12"/>
    </row>
    <row r="21" spans="1:4" x14ac:dyDescent="0.2">
      <c r="B21" s="15"/>
      <c r="C21" s="54"/>
      <c r="D21" s="12"/>
    </row>
    <row r="22" spans="1:4" x14ac:dyDescent="0.2">
      <c r="B22" s="11" t="s">
        <v>41</v>
      </c>
      <c r="C22" s="68">
        <f>C17/(1+POWER((C16/C19), C20))+C18</f>
        <v>14.399999999999999</v>
      </c>
      <c r="D22" s="12"/>
    </row>
    <row r="23" spans="1:4" x14ac:dyDescent="0.2">
      <c r="B23" s="61" t="s">
        <v>47</v>
      </c>
      <c r="C23" s="72">
        <f>ROUND(C22,4)</f>
        <v>14.4</v>
      </c>
      <c r="D23" s="12"/>
    </row>
    <row r="24" spans="1:4" ht="13.5" thickBot="1" x14ac:dyDescent="0.25">
      <c r="B24" s="13" t="s">
        <v>34</v>
      </c>
      <c r="C24" s="65">
        <f>C23*C16</f>
        <v>0</v>
      </c>
      <c r="D24" s="14"/>
    </row>
    <row r="25" spans="1:4" x14ac:dyDescent="0.2">
      <c r="C25" s="66"/>
    </row>
    <row r="26" spans="1:4" x14ac:dyDescent="0.2">
      <c r="C26" s="66"/>
    </row>
    <row r="27" spans="1:4" x14ac:dyDescent="0.2">
      <c r="A27" s="1" t="s">
        <v>52</v>
      </c>
      <c r="B27" s="4" t="s">
        <v>1</v>
      </c>
      <c r="C27" s="69" t="s">
        <v>14</v>
      </c>
      <c r="D27" s="3"/>
    </row>
    <row r="28" spans="1:4" x14ac:dyDescent="0.2">
      <c r="B28" s="5" t="s">
        <v>6</v>
      </c>
      <c r="C28" s="71">
        <v>45</v>
      </c>
    </row>
    <row r="29" spans="1:4" x14ac:dyDescent="0.2">
      <c r="B29" s="62" t="s">
        <v>48</v>
      </c>
      <c r="C29" s="71">
        <f>C31*4</f>
        <v>15</v>
      </c>
    </row>
    <row r="30" spans="1:4" x14ac:dyDescent="0.2">
      <c r="B30" s="62" t="s">
        <v>49</v>
      </c>
      <c r="C30" s="71">
        <f>C31*2</f>
        <v>7.5</v>
      </c>
    </row>
    <row r="31" spans="1:4" x14ac:dyDescent="0.2">
      <c r="B31" s="5" t="s">
        <v>5</v>
      </c>
      <c r="C31" s="71">
        <v>3.75</v>
      </c>
    </row>
    <row r="32" spans="1:4" x14ac:dyDescent="0.2">
      <c r="B32" s="5" t="s">
        <v>43</v>
      </c>
      <c r="C32" s="71">
        <v>0</v>
      </c>
    </row>
    <row r="33" spans="1:3" x14ac:dyDescent="0.2">
      <c r="B33" s="5"/>
      <c r="C33" s="66"/>
    </row>
    <row r="34" spans="1:3" ht="25.5" x14ac:dyDescent="0.2">
      <c r="A34" s="6" t="s">
        <v>12</v>
      </c>
      <c r="B34" s="7" t="s">
        <v>1</v>
      </c>
      <c r="C34" s="70" t="s">
        <v>13</v>
      </c>
    </row>
    <row r="35" spans="1:3" x14ac:dyDescent="0.2">
      <c r="A35" s="6"/>
      <c r="B35" s="7" t="s">
        <v>43</v>
      </c>
      <c r="C35" s="66">
        <v>0</v>
      </c>
    </row>
    <row r="36" spans="1:3" x14ac:dyDescent="0.2">
      <c r="B36" s="5" t="s">
        <v>15</v>
      </c>
      <c r="C36" s="66">
        <v>13.55</v>
      </c>
    </row>
    <row r="37" spans="1:3" x14ac:dyDescent="0.2">
      <c r="B37" s="5" t="s">
        <v>9</v>
      </c>
      <c r="C37" s="66">
        <v>34.44</v>
      </c>
    </row>
    <row r="38" spans="1:3" x14ac:dyDescent="0.2">
      <c r="B38" s="5" t="s">
        <v>10</v>
      </c>
      <c r="C38" s="66">
        <v>194.16</v>
      </c>
    </row>
    <row r="39" spans="1:3" x14ac:dyDescent="0.2">
      <c r="B39" s="5" t="s">
        <v>11</v>
      </c>
      <c r="C39" s="66">
        <v>769.12</v>
      </c>
    </row>
    <row r="40" spans="1:3" x14ac:dyDescent="0.2">
      <c r="B40" s="54" t="s">
        <v>50</v>
      </c>
      <c r="C40" s="71">
        <v>73.55</v>
      </c>
    </row>
    <row r="41" spans="1:3" x14ac:dyDescent="0.2">
      <c r="B41" s="54" t="s">
        <v>51</v>
      </c>
      <c r="C41" s="66">
        <v>95.43</v>
      </c>
    </row>
    <row r="42" spans="1:3" x14ac:dyDescent="0.2">
      <c r="C42" s="66"/>
    </row>
    <row r="43" spans="1:3" x14ac:dyDescent="0.2">
      <c r="C43" s="66"/>
    </row>
    <row r="44" spans="1:3" x14ac:dyDescent="0.2">
      <c r="A44" t="s">
        <v>22</v>
      </c>
      <c r="B44" t="s">
        <v>24</v>
      </c>
      <c r="C44" s="66">
        <v>377.3</v>
      </c>
    </row>
    <row r="45" spans="1:3" x14ac:dyDescent="0.2">
      <c r="B45" t="s">
        <v>42</v>
      </c>
      <c r="C45" s="66">
        <v>0</v>
      </c>
    </row>
    <row r="46" spans="1:3" x14ac:dyDescent="0.2">
      <c r="B46" t="s">
        <v>43</v>
      </c>
      <c r="C46" s="66">
        <v>0</v>
      </c>
    </row>
    <row r="47" spans="1:3" x14ac:dyDescent="0.2">
      <c r="C47" s="66"/>
    </row>
    <row r="48" spans="1:3" x14ac:dyDescent="0.2">
      <c r="A48" t="s">
        <v>23</v>
      </c>
      <c r="B48" t="s">
        <v>24</v>
      </c>
      <c r="C48" s="66">
        <v>101.58</v>
      </c>
    </row>
    <row r="49" spans="1:3" x14ac:dyDescent="0.2">
      <c r="B49" t="s">
        <v>42</v>
      </c>
      <c r="C49" s="66">
        <v>0</v>
      </c>
    </row>
    <row r="50" spans="1:3" x14ac:dyDescent="0.2">
      <c r="B50" t="s">
        <v>43</v>
      </c>
      <c r="C50" s="66">
        <v>0</v>
      </c>
    </row>
    <row r="51" spans="1:3" x14ac:dyDescent="0.2">
      <c r="C51" s="66"/>
    </row>
    <row r="52" spans="1:3" x14ac:dyDescent="0.2">
      <c r="C52" s="66"/>
    </row>
    <row r="53" spans="1:3" x14ac:dyDescent="0.2">
      <c r="A53" t="s">
        <v>44</v>
      </c>
      <c r="B53" s="57" t="s">
        <v>24</v>
      </c>
      <c r="C53" s="73">
        <f>95.5*12</f>
        <v>1146</v>
      </c>
    </row>
    <row r="54" spans="1:3" x14ac:dyDescent="0.2">
      <c r="B54" s="57" t="s">
        <v>42</v>
      </c>
      <c r="C54" s="66">
        <v>0</v>
      </c>
    </row>
    <row r="55" spans="1:3" x14ac:dyDescent="0.2">
      <c r="B55" s="57" t="s">
        <v>43</v>
      </c>
      <c r="C55" s="66">
        <v>0</v>
      </c>
    </row>
    <row r="56" spans="1:3" x14ac:dyDescent="0.2">
      <c r="C56" s="66"/>
    </row>
    <row r="57" spans="1:3" x14ac:dyDescent="0.2">
      <c r="C57" s="66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I60"/>
  <sheetViews>
    <sheetView tabSelected="1" topLeftCell="A15" zoomScaleNormal="100" zoomScaleSheetLayoutView="70" workbookViewId="0">
      <selection activeCell="D21" sqref="D21"/>
    </sheetView>
  </sheetViews>
  <sheetFormatPr baseColWidth="10" defaultColWidth="11.42578125" defaultRowHeight="12.75" x14ac:dyDescent="0.2"/>
  <cols>
    <col min="1" max="1" width="4.7109375" style="18" customWidth="1"/>
    <col min="2" max="2" width="13" style="18" customWidth="1"/>
    <col min="3" max="3" width="14.7109375" style="18" customWidth="1"/>
    <col min="4" max="4" width="25.85546875" style="18" bestFit="1" customWidth="1"/>
    <col min="5" max="5" width="11.42578125" style="18"/>
    <col min="6" max="6" width="15.140625" style="18" bestFit="1" customWidth="1"/>
    <col min="7" max="7" width="11.42578125" style="18"/>
    <col min="8" max="8" width="22.42578125" style="18" bestFit="1" customWidth="1"/>
    <col min="9" max="9" width="4.7109375" style="18" customWidth="1"/>
    <col min="10" max="16384" width="11.42578125" style="18"/>
  </cols>
  <sheetData>
    <row r="1" spans="1:9" hidden="1" x14ac:dyDescent="0.2"/>
    <row r="2" spans="1:9" hidden="1" x14ac:dyDescent="0.2">
      <c r="D2" s="19" t="s">
        <v>1</v>
      </c>
      <c r="F2" s="20" t="s">
        <v>16</v>
      </c>
    </row>
    <row r="3" spans="1:9" hidden="1" x14ac:dyDescent="0.2">
      <c r="D3" s="18" t="s">
        <v>43</v>
      </c>
      <c r="F3" s="18" t="s">
        <v>43</v>
      </c>
    </row>
    <row r="4" spans="1:9" hidden="1" x14ac:dyDescent="0.2">
      <c r="D4" s="21" t="s">
        <v>15</v>
      </c>
      <c r="F4" s="18" t="s">
        <v>5</v>
      </c>
    </row>
    <row r="5" spans="1:9" hidden="1" x14ac:dyDescent="0.2">
      <c r="D5" s="21" t="s">
        <v>9</v>
      </c>
      <c r="F5" s="63" t="s">
        <v>49</v>
      </c>
    </row>
    <row r="6" spans="1:9" hidden="1" x14ac:dyDescent="0.2">
      <c r="D6" s="21" t="s">
        <v>10</v>
      </c>
      <c r="F6" s="63" t="s">
        <v>48</v>
      </c>
    </row>
    <row r="7" spans="1:9" hidden="1" x14ac:dyDescent="0.2">
      <c r="D7" s="21" t="s">
        <v>11</v>
      </c>
      <c r="F7" s="18" t="s">
        <v>6</v>
      </c>
    </row>
    <row r="8" spans="1:9" hidden="1" x14ac:dyDescent="0.2">
      <c r="D8" s="54" t="s">
        <v>50</v>
      </c>
    </row>
    <row r="9" spans="1:9" hidden="1" x14ac:dyDescent="0.2">
      <c r="D9" s="54" t="s">
        <v>51</v>
      </c>
    </row>
    <row r="10" spans="1:9" hidden="1" x14ac:dyDescent="0.2">
      <c r="D10" s="22" t="s">
        <v>25</v>
      </c>
    </row>
    <row r="11" spans="1:9" hidden="1" x14ac:dyDescent="0.2">
      <c r="D11" s="22" t="s">
        <v>43</v>
      </c>
    </row>
    <row r="12" spans="1:9" hidden="1" x14ac:dyDescent="0.2">
      <c r="D12" s="22" t="s">
        <v>24</v>
      </c>
    </row>
    <row r="13" spans="1:9" hidden="1" x14ac:dyDescent="0.2">
      <c r="D13" s="22" t="s">
        <v>42</v>
      </c>
    </row>
    <row r="14" spans="1:9" ht="13.5" hidden="1" thickBot="1" x14ac:dyDescent="0.25"/>
    <row r="15" spans="1:9" ht="7.5" customHeight="1" thickTop="1" x14ac:dyDescent="0.2">
      <c r="A15" s="23"/>
      <c r="B15" s="24"/>
      <c r="C15" s="24"/>
      <c r="D15" s="24"/>
      <c r="E15" s="24"/>
      <c r="F15" s="24"/>
      <c r="G15" s="24"/>
      <c r="H15" s="24"/>
      <c r="I15" s="25"/>
    </row>
    <row r="16" spans="1:9" ht="84.75" customHeight="1" x14ac:dyDescent="0.2">
      <c r="A16" s="26"/>
      <c r="B16" s="75" t="s">
        <v>53</v>
      </c>
      <c r="C16" s="76"/>
      <c r="D16" s="76"/>
      <c r="E16" s="76"/>
      <c r="F16" s="76"/>
      <c r="G16" s="76"/>
      <c r="H16" s="76"/>
      <c r="I16" s="27"/>
    </row>
    <row r="17" spans="1:9" ht="7.5" customHeight="1" thickBot="1" x14ac:dyDescent="0.3">
      <c r="A17" s="26"/>
      <c r="B17" s="28"/>
      <c r="C17" s="29"/>
      <c r="D17" s="29"/>
      <c r="E17" s="29"/>
      <c r="F17" s="29"/>
      <c r="G17" s="29"/>
      <c r="H17" s="29"/>
      <c r="I17" s="27"/>
    </row>
    <row r="18" spans="1:9" ht="7.5" customHeight="1" x14ac:dyDescent="0.2">
      <c r="A18" s="26"/>
      <c r="B18" s="30"/>
      <c r="C18" s="31"/>
      <c r="D18" s="32"/>
      <c r="E18" s="29"/>
      <c r="F18" s="29"/>
      <c r="G18" s="29"/>
      <c r="H18" s="29"/>
      <c r="I18" s="27"/>
    </row>
    <row r="19" spans="1:9" ht="15.75" x14ac:dyDescent="0.25">
      <c r="A19" s="26"/>
      <c r="B19" s="33" t="s">
        <v>0</v>
      </c>
      <c r="C19" s="29"/>
      <c r="D19" s="34"/>
      <c r="E19" s="29"/>
      <c r="F19" s="29"/>
      <c r="G19" s="29"/>
      <c r="H19" s="29"/>
      <c r="I19" s="27"/>
    </row>
    <row r="20" spans="1:9" ht="7.5" customHeight="1" x14ac:dyDescent="0.2">
      <c r="A20" s="26"/>
      <c r="B20" s="35"/>
      <c r="C20" s="29"/>
      <c r="D20" s="34"/>
      <c r="E20" s="29"/>
      <c r="F20" s="29"/>
      <c r="G20" s="29"/>
      <c r="H20" s="29"/>
      <c r="I20" s="27"/>
    </row>
    <row r="21" spans="1:9" ht="15" x14ac:dyDescent="0.25">
      <c r="A21" s="26"/>
      <c r="B21" s="35" t="s">
        <v>2</v>
      </c>
      <c r="C21" s="29"/>
      <c r="D21" s="16"/>
      <c r="E21" s="29"/>
      <c r="F21" s="29"/>
      <c r="G21" s="29"/>
      <c r="H21" s="29"/>
      <c r="I21" s="27"/>
    </row>
    <row r="22" spans="1:9" ht="7.5" customHeight="1" x14ac:dyDescent="0.2">
      <c r="A22" s="26"/>
      <c r="B22" s="35"/>
      <c r="C22" s="29"/>
      <c r="D22" s="74"/>
      <c r="E22" s="29"/>
      <c r="F22" s="29"/>
      <c r="G22" s="29"/>
      <c r="H22" s="29"/>
      <c r="I22" s="27"/>
    </row>
    <row r="23" spans="1:9" ht="15" customHeight="1" x14ac:dyDescent="0.25">
      <c r="A23" s="26"/>
      <c r="B23" s="35" t="s">
        <v>21</v>
      </c>
      <c r="C23" s="29"/>
      <c r="D23" s="16"/>
      <c r="E23" s="29"/>
      <c r="F23" s="29"/>
      <c r="G23" s="29"/>
      <c r="H23" s="29"/>
      <c r="I23" s="27"/>
    </row>
    <row r="24" spans="1:9" ht="7.5" customHeight="1" x14ac:dyDescent="0.2">
      <c r="A24" s="26"/>
      <c r="B24" s="35"/>
      <c r="C24" s="29"/>
      <c r="D24" s="34"/>
      <c r="E24" s="29"/>
      <c r="F24" s="29"/>
      <c r="G24" s="29"/>
      <c r="H24" s="29"/>
      <c r="I24" s="27"/>
    </row>
    <row r="25" spans="1:9" ht="15" customHeight="1" x14ac:dyDescent="0.25">
      <c r="A25" s="26"/>
      <c r="B25" s="35" t="s">
        <v>1</v>
      </c>
      <c r="C25" s="29"/>
      <c r="D25" s="17" t="s">
        <v>43</v>
      </c>
      <c r="E25" s="29"/>
      <c r="F25" s="29"/>
      <c r="G25" s="29"/>
      <c r="H25" s="29"/>
      <c r="I25" s="27"/>
    </row>
    <row r="26" spans="1:9" ht="7.5" customHeight="1" x14ac:dyDescent="0.2">
      <c r="A26" s="26"/>
      <c r="B26" s="35"/>
      <c r="C26" s="29"/>
      <c r="D26" s="34"/>
      <c r="E26" s="29"/>
      <c r="F26" s="29"/>
      <c r="G26" s="29"/>
      <c r="H26" s="29"/>
      <c r="I26" s="27"/>
    </row>
    <row r="27" spans="1:9" ht="15" customHeight="1" x14ac:dyDescent="0.25">
      <c r="A27" s="26"/>
      <c r="B27" s="35" t="s">
        <v>52</v>
      </c>
      <c r="C27" s="29"/>
      <c r="D27" s="17" t="s">
        <v>43</v>
      </c>
      <c r="E27" s="29"/>
      <c r="F27" s="29"/>
      <c r="G27" s="29"/>
      <c r="H27" s="29"/>
      <c r="I27" s="27"/>
    </row>
    <row r="28" spans="1:9" ht="7.5" customHeight="1" x14ac:dyDescent="0.25">
      <c r="A28" s="26"/>
      <c r="B28" s="35"/>
      <c r="C28" s="29"/>
      <c r="D28" s="36"/>
      <c r="E28" s="29"/>
      <c r="F28" s="29"/>
      <c r="G28" s="29"/>
      <c r="H28" s="29"/>
      <c r="I28" s="27"/>
    </row>
    <row r="29" spans="1:9" ht="15" customHeight="1" x14ac:dyDescent="0.2">
      <c r="A29" s="26"/>
      <c r="B29" s="35" t="s">
        <v>22</v>
      </c>
      <c r="C29" s="29"/>
      <c r="D29" s="58" t="s">
        <v>43</v>
      </c>
      <c r="E29" s="29"/>
      <c r="F29" s="29"/>
      <c r="G29" s="29"/>
      <c r="H29" s="29"/>
      <c r="I29" s="27"/>
    </row>
    <row r="30" spans="1:9" ht="7.5" customHeight="1" x14ac:dyDescent="0.2">
      <c r="A30" s="26"/>
      <c r="B30" s="35"/>
      <c r="C30" s="29"/>
      <c r="D30" s="34"/>
      <c r="E30" s="29"/>
      <c r="F30" s="29"/>
      <c r="G30" s="29"/>
      <c r="H30" s="29"/>
      <c r="I30" s="27"/>
    </row>
    <row r="31" spans="1:9" ht="15" customHeight="1" x14ac:dyDescent="0.2">
      <c r="A31" s="26"/>
      <c r="B31" s="35" t="s">
        <v>23</v>
      </c>
      <c r="C31" s="29"/>
      <c r="D31" s="58" t="s">
        <v>43</v>
      </c>
      <c r="E31" s="29"/>
      <c r="F31" s="29"/>
      <c r="G31" s="29"/>
      <c r="H31" s="29"/>
      <c r="I31" s="27"/>
    </row>
    <row r="32" spans="1:9" ht="7.5" customHeight="1" x14ac:dyDescent="0.2">
      <c r="A32" s="26"/>
      <c r="B32" s="35"/>
      <c r="C32" s="29"/>
      <c r="D32" s="34"/>
      <c r="E32" s="29"/>
      <c r="F32" s="29"/>
      <c r="G32" s="29"/>
      <c r="H32" s="29"/>
      <c r="I32" s="27"/>
    </row>
    <row r="33" spans="1:9" ht="15" customHeight="1" x14ac:dyDescent="0.2">
      <c r="A33" s="26"/>
      <c r="B33" s="79" t="s">
        <v>45</v>
      </c>
      <c r="C33" s="80"/>
      <c r="D33" s="59" t="s">
        <v>43</v>
      </c>
      <c r="E33" s="29"/>
      <c r="F33" s="29"/>
      <c r="G33" s="29"/>
      <c r="H33" s="29"/>
      <c r="I33" s="27"/>
    </row>
    <row r="34" spans="1:9" ht="7.5" customHeight="1" thickBot="1" x14ac:dyDescent="0.25">
      <c r="A34" s="26"/>
      <c r="B34" s="37"/>
      <c r="C34" s="38"/>
      <c r="D34" s="39"/>
      <c r="E34" s="29"/>
      <c r="F34" s="29"/>
      <c r="G34" s="29"/>
      <c r="H34" s="29"/>
      <c r="I34" s="27"/>
    </row>
    <row r="35" spans="1:9" ht="7.5" customHeight="1" x14ac:dyDescent="0.2">
      <c r="A35" s="26"/>
      <c r="B35" s="29"/>
      <c r="C35" s="29"/>
      <c r="D35" s="29"/>
      <c r="E35" s="29"/>
      <c r="F35" s="29"/>
      <c r="G35" s="29"/>
      <c r="H35" s="29"/>
      <c r="I35" s="27"/>
    </row>
    <row r="36" spans="1:9" ht="15.75" x14ac:dyDescent="0.25">
      <c r="A36" s="26"/>
      <c r="B36" s="40" t="s">
        <v>8</v>
      </c>
      <c r="C36" s="29"/>
      <c r="D36" s="29"/>
      <c r="E36" s="29"/>
      <c r="F36" s="29"/>
      <c r="G36" s="29"/>
      <c r="H36" s="29"/>
      <c r="I36" s="27"/>
    </row>
    <row r="37" spans="1:9" ht="7.5" customHeight="1" x14ac:dyDescent="0.2">
      <c r="A37" s="26"/>
      <c r="B37" s="29"/>
      <c r="C37" s="29"/>
      <c r="D37" s="29"/>
      <c r="E37" s="29"/>
      <c r="F37" s="29"/>
      <c r="G37" s="29"/>
      <c r="H37" s="29"/>
      <c r="I37" s="27"/>
    </row>
    <row r="38" spans="1:9" x14ac:dyDescent="0.2">
      <c r="A38" s="26"/>
      <c r="B38" s="41"/>
      <c r="C38" s="29" t="s">
        <v>33</v>
      </c>
      <c r="D38" s="42">
        <f>D21</f>
        <v>0</v>
      </c>
      <c r="E38" s="43" t="s">
        <v>3</v>
      </c>
      <c r="F38" s="56">
        <f>Datenblatt!C12</f>
        <v>0.37</v>
      </c>
      <c r="G38" s="43" t="s">
        <v>4</v>
      </c>
      <c r="H38" s="44">
        <f>F38*D38/100</f>
        <v>0</v>
      </c>
      <c r="I38" s="27"/>
    </row>
    <row r="39" spans="1:9" ht="7.5" customHeight="1" x14ac:dyDescent="0.2">
      <c r="A39" s="26"/>
      <c r="B39" s="29"/>
      <c r="C39" s="29"/>
      <c r="D39" s="29"/>
      <c r="E39" s="29"/>
      <c r="F39" s="29"/>
      <c r="G39" s="29"/>
      <c r="H39" s="45"/>
      <c r="I39" s="27"/>
    </row>
    <row r="40" spans="1:9" x14ac:dyDescent="0.2">
      <c r="A40" s="26"/>
      <c r="B40" s="29"/>
      <c r="C40" s="29" t="s">
        <v>34</v>
      </c>
      <c r="D40" s="46">
        <f>D23</f>
        <v>0</v>
      </c>
      <c r="E40" s="43" t="s">
        <v>3</v>
      </c>
      <c r="F40" s="55">
        <f>Datenblatt!C23</f>
        <v>14.4</v>
      </c>
      <c r="G40" s="43" t="s">
        <v>4</v>
      </c>
      <c r="H40" s="44">
        <f>D40*F40</f>
        <v>0</v>
      </c>
      <c r="I40" s="27"/>
    </row>
    <row r="41" spans="1:9" ht="7.5" customHeight="1" x14ac:dyDescent="0.2">
      <c r="A41" s="26"/>
      <c r="B41" s="29"/>
      <c r="C41" s="29"/>
      <c r="D41" s="29"/>
      <c r="E41" s="29"/>
      <c r="F41" s="29"/>
      <c r="G41" s="29"/>
      <c r="H41" s="45"/>
      <c r="I41" s="27"/>
    </row>
    <row r="42" spans="1:9" x14ac:dyDescent="0.2">
      <c r="A42" s="26"/>
      <c r="B42" s="29"/>
      <c r="C42" s="29"/>
      <c r="D42" s="47"/>
      <c r="E42" s="29"/>
      <c r="F42" s="29" t="s">
        <v>52</v>
      </c>
      <c r="G42" s="29"/>
      <c r="H42" s="44">
        <f>VLOOKUP(D27,Datenblatt!B28:C32,2,0)</f>
        <v>0</v>
      </c>
      <c r="I42" s="27"/>
    </row>
    <row r="43" spans="1:9" ht="7.5" customHeight="1" x14ac:dyDescent="0.2">
      <c r="A43" s="26"/>
      <c r="B43" s="29"/>
      <c r="C43" s="29"/>
      <c r="D43" s="29"/>
      <c r="E43" s="29"/>
      <c r="F43" s="29"/>
      <c r="G43" s="29"/>
      <c r="H43" s="45"/>
      <c r="I43" s="27"/>
    </row>
    <row r="44" spans="1:9" x14ac:dyDescent="0.2">
      <c r="A44" s="26"/>
      <c r="B44" s="29"/>
      <c r="C44" s="29"/>
      <c r="D44" s="47"/>
      <c r="E44" s="29"/>
      <c r="F44" s="29" t="s">
        <v>18</v>
      </c>
      <c r="G44" s="29"/>
      <c r="H44" s="44">
        <f>VLOOKUP(D25,Datenblatt!B35:C41,2,0)</f>
        <v>0</v>
      </c>
      <c r="I44" s="27"/>
    </row>
    <row r="45" spans="1:9" ht="7.5" customHeight="1" x14ac:dyDescent="0.2">
      <c r="A45" s="26"/>
      <c r="B45" s="29"/>
      <c r="C45" s="29"/>
      <c r="D45" s="29"/>
      <c r="E45" s="29"/>
      <c r="F45" s="29"/>
      <c r="G45" s="29"/>
      <c r="H45" s="45"/>
      <c r="I45" s="27"/>
    </row>
    <row r="46" spans="1:9" x14ac:dyDescent="0.2">
      <c r="A46" s="26"/>
      <c r="B46" s="29"/>
      <c r="C46" s="29"/>
      <c r="D46" s="29"/>
      <c r="E46" s="29"/>
      <c r="F46" s="29" t="s">
        <v>22</v>
      </c>
      <c r="G46" s="29"/>
      <c r="H46" s="44">
        <f>VLOOKUP(D29,Datenblatt!B44:C46,2,0)</f>
        <v>0</v>
      </c>
      <c r="I46" s="27"/>
    </row>
    <row r="47" spans="1:9" ht="7.5" customHeight="1" x14ac:dyDescent="0.2">
      <c r="A47" s="26"/>
      <c r="B47" s="29"/>
      <c r="C47" s="29"/>
      <c r="D47" s="29"/>
      <c r="E47" s="29"/>
      <c r="F47" s="29"/>
      <c r="G47" s="29"/>
      <c r="H47" s="45"/>
      <c r="I47" s="27"/>
    </row>
    <row r="48" spans="1:9" x14ac:dyDescent="0.2">
      <c r="A48" s="26"/>
      <c r="B48" s="29"/>
      <c r="C48" s="29"/>
      <c r="D48" s="29"/>
      <c r="E48" s="29"/>
      <c r="F48" s="29" t="s">
        <v>23</v>
      </c>
      <c r="G48" s="29"/>
      <c r="H48" s="44">
        <f>VLOOKUP(D31,Datenblatt!B48:C50,2,0)</f>
        <v>0</v>
      </c>
      <c r="I48" s="27"/>
    </row>
    <row r="49" spans="1:9" ht="7.5" customHeight="1" x14ac:dyDescent="0.2">
      <c r="A49" s="26"/>
      <c r="B49" s="29"/>
      <c r="C49" s="29"/>
      <c r="D49" s="29"/>
      <c r="E49" s="29"/>
      <c r="F49" s="29"/>
      <c r="G49" s="29"/>
      <c r="H49" s="45"/>
      <c r="I49" s="27"/>
    </row>
    <row r="50" spans="1:9" x14ac:dyDescent="0.2">
      <c r="A50" s="26"/>
      <c r="B50" s="29"/>
      <c r="C50" s="29"/>
      <c r="D50" s="29"/>
      <c r="E50" s="29"/>
      <c r="F50" s="60" t="s">
        <v>45</v>
      </c>
      <c r="G50" s="29"/>
      <c r="H50" s="44">
        <f>VLOOKUP(D33,Datenblatt!B53:C55,2,FALSE)</f>
        <v>0</v>
      </c>
      <c r="I50" s="27"/>
    </row>
    <row r="51" spans="1:9" ht="7.5" customHeight="1" thickBot="1" x14ac:dyDescent="0.25">
      <c r="A51" s="26"/>
      <c r="B51" s="29"/>
      <c r="C51" s="29"/>
      <c r="D51" s="29"/>
      <c r="E51" s="29"/>
      <c r="F51" s="29"/>
      <c r="G51" s="29"/>
      <c r="H51" s="45"/>
      <c r="I51" s="27"/>
    </row>
    <row r="52" spans="1:9" ht="16.5" thickBot="1" x14ac:dyDescent="0.3">
      <c r="A52" s="26"/>
      <c r="B52" s="29"/>
      <c r="C52" s="29"/>
      <c r="D52" s="29"/>
      <c r="E52" s="29"/>
      <c r="F52" s="48" t="s">
        <v>7</v>
      </c>
      <c r="G52" s="49"/>
      <c r="H52" s="50">
        <f>SUM(H38:H50)</f>
        <v>0</v>
      </c>
      <c r="I52" s="27"/>
    </row>
    <row r="53" spans="1:9" ht="7.5" customHeight="1" thickBot="1" x14ac:dyDescent="0.25">
      <c r="A53" s="26"/>
      <c r="B53" s="29"/>
      <c r="C53" s="29"/>
      <c r="D53" s="29"/>
      <c r="E53" s="29"/>
      <c r="F53" s="29"/>
      <c r="G53" s="29"/>
      <c r="H53" s="45"/>
      <c r="I53" s="27"/>
    </row>
    <row r="54" spans="1:9" ht="16.5" thickBot="1" x14ac:dyDescent="0.3">
      <c r="A54" s="26"/>
      <c r="B54" s="29"/>
      <c r="C54" s="29"/>
      <c r="D54" s="29"/>
      <c r="E54" s="29"/>
      <c r="F54" s="48" t="s">
        <v>19</v>
      </c>
      <c r="G54" s="49"/>
      <c r="H54" s="50">
        <f>H52*0.19</f>
        <v>0</v>
      </c>
      <c r="I54" s="27"/>
    </row>
    <row r="55" spans="1:9" ht="7.5" customHeight="1" thickBot="1" x14ac:dyDescent="0.25">
      <c r="A55" s="26"/>
      <c r="B55" s="29"/>
      <c r="C55" s="29"/>
      <c r="D55" s="29"/>
      <c r="E55" s="29"/>
      <c r="F55" s="29"/>
      <c r="G55" s="29"/>
      <c r="H55" s="45"/>
      <c r="I55" s="27"/>
    </row>
    <row r="56" spans="1:9" ht="16.5" thickBot="1" x14ac:dyDescent="0.3">
      <c r="A56" s="26"/>
      <c r="B56" s="29"/>
      <c r="C56" s="29"/>
      <c r="D56" s="29"/>
      <c r="E56" s="29"/>
      <c r="F56" s="48" t="s">
        <v>17</v>
      </c>
      <c r="G56" s="49"/>
      <c r="H56" s="50">
        <f>H54+H52</f>
        <v>0</v>
      </c>
      <c r="I56" s="27"/>
    </row>
    <row r="57" spans="1:9" ht="7.5" customHeight="1" x14ac:dyDescent="0.2">
      <c r="A57" s="26"/>
      <c r="B57" s="29"/>
      <c r="C57" s="29"/>
      <c r="D57" s="29"/>
      <c r="E57" s="29"/>
      <c r="F57" s="29"/>
      <c r="G57" s="29"/>
      <c r="H57" s="45"/>
      <c r="I57" s="27"/>
    </row>
    <row r="58" spans="1:9" ht="27" customHeight="1" x14ac:dyDescent="0.2">
      <c r="A58" s="26"/>
      <c r="B58" s="29"/>
      <c r="C58" s="29"/>
      <c r="D58" s="29"/>
      <c r="E58" s="29"/>
      <c r="F58" s="77" t="s">
        <v>20</v>
      </c>
      <c r="G58" s="78"/>
      <c r="H58" s="78"/>
      <c r="I58" s="27"/>
    </row>
    <row r="59" spans="1:9" ht="7.5" customHeight="1" thickBot="1" x14ac:dyDescent="0.25">
      <c r="A59" s="51"/>
      <c r="B59" s="52"/>
      <c r="C59" s="52"/>
      <c r="D59" s="52"/>
      <c r="E59" s="52"/>
      <c r="F59" s="52"/>
      <c r="G59" s="52"/>
      <c r="H59" s="52"/>
      <c r="I59" s="53"/>
    </row>
    <row r="60" spans="1:9" ht="13.5" thickTop="1" x14ac:dyDescent="0.2"/>
  </sheetData>
  <sheetProtection password="C45A" sheet="1" objects="1" scenarios="1"/>
  <mergeCells count="3">
    <mergeCell ref="B16:H16"/>
    <mergeCell ref="F58:H58"/>
    <mergeCell ref="B33:C33"/>
  </mergeCells>
  <phoneticPr fontId="2" type="noConversion"/>
  <dataValidations count="4">
    <dataValidation type="list" allowBlank="1" showInputMessage="1" showErrorMessage="1" errorTitle="Falscher Wert !" error="Bitte einen Wert aus der Auswahlliste auswählen." sqref="D25">
      <formula1>$D$3:$D$9</formula1>
    </dataValidation>
    <dataValidation allowBlank="1" showInputMessage="1" showErrorMessage="1" errorTitle="Falscher Wert !" error="Bitte einen Wert aus der Auswahlliste auswählen." sqref="D30 D32 D28"/>
    <dataValidation type="list" allowBlank="1" showInputMessage="1" showErrorMessage="1" errorTitle="Falscher Wert !" error="Bitte einen Wert aus der Auswahlliste auswählen." sqref="D29 D31 D33">
      <formula1>$D$11:$D$13</formula1>
    </dataValidation>
    <dataValidation type="list" allowBlank="1" showInputMessage="1" showErrorMessage="1" errorTitle="Falscher Wert !" error="Bitte einen Wert aus der Auswahlliste auswählen." sqref="D27">
      <formula1>$F$3:$F$7</formula1>
    </dataValidation>
  </dataValidations>
  <pageMargins left="0.78740157480314965" right="0.78740157480314965" top="0.59055118110236227" bottom="0.59055118110236227" header="0.51181102362204722" footer="0.51181102362204722"/>
  <pageSetup paperSize="9" scale="99" orientation="landscape" r:id="rId1"/>
  <headerFooter alignWithMargins="0"/>
  <cellWatches>
    <cellWatch r="D42"/>
  </cellWatche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Datenblatt</vt:lpstr>
      <vt:lpstr>Rechner</vt:lpstr>
    </vt:vector>
  </TitlesOfParts>
  <Company>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alexander.fink</dc:creator>
  <cp:lastModifiedBy>Fink Alexander</cp:lastModifiedBy>
  <cp:lastPrinted>2013-10-14T14:51:13Z</cp:lastPrinted>
  <dcterms:created xsi:type="dcterms:W3CDTF">2009-01-20T14:06:03Z</dcterms:created>
  <dcterms:modified xsi:type="dcterms:W3CDTF">2018-12-18T10:08:01Z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Leistungsgemessene Kunden mit vorgelagerten Netzkosten 2017.xlsx</vt:lpwstr>
  </property>
</Properties>
</file>