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45A" lockStructure="1"/>
  <bookViews>
    <workbookView xWindow="120" yWindow="15" windowWidth="15180" windowHeight="7815" firstSheet="1" activeTab="1"/>
  </bookViews>
  <sheets>
    <sheet name="Datenblatt" sheetId="4" state="hidden" r:id="rId1"/>
    <sheet name="Rechner" sheetId="2" r:id="rId2"/>
  </sheets>
  <calcPr calcId="145621" iterate="1" iterateCount="1"/>
</workbook>
</file>

<file path=xl/calcChain.xml><?xml version="1.0" encoding="utf-8"?>
<calcChain xmlns="http://schemas.openxmlformats.org/spreadsheetml/2006/main">
  <c r="C20" i="4" l="1"/>
  <c r="C21" i="4"/>
  <c r="H34" i="2" l="1"/>
  <c r="H32" i="2"/>
  <c r="D28" i="2"/>
  <c r="F28" i="2" s="1"/>
  <c r="H28" i="2" s="1"/>
  <c r="H30" i="2" l="1"/>
  <c r="H36" i="2" s="1"/>
  <c r="H38" i="2" s="1"/>
  <c r="H40" i="2" s="1"/>
  <c r="G11" i="4"/>
  <c r="G10" i="4"/>
  <c r="G9" i="4"/>
  <c r="G8" i="4"/>
  <c r="G7" i="4"/>
</calcChain>
</file>

<file path=xl/comments1.xml><?xml version="1.0" encoding="utf-8"?>
<comments xmlns="http://schemas.openxmlformats.org/spreadsheetml/2006/main">
  <authors>
    <author>alexander.fink</author>
  </authors>
  <commentList>
    <comment ref="D19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Jahresmenge in kWh eingeben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Stadtwerke BFH:</t>
        </r>
        <r>
          <rPr>
            <sz val="8"/>
            <color indexed="81"/>
            <rFont val="Tahoma"/>
            <family val="2"/>
          </rPr>
          <t xml:space="preserve">
Bitte aus Auswahlliste auswählen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Bitte aus Auswahlliste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<sst xmlns="http://schemas.openxmlformats.org/spreadsheetml/2006/main" count="55" uniqueCount="35">
  <si>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Grundpreis</t>
  </si>
  <si>
    <t>bis</t>
  </si>
  <si>
    <t>Jahresarbeit</t>
  </si>
  <si>
    <t>Kundenangaben</t>
  </si>
  <si>
    <t>Zählergröße</t>
  </si>
  <si>
    <t>Jahresarbeit in kWh</t>
  </si>
  <si>
    <t xml:space="preserve">von </t>
  </si>
  <si>
    <t>Jahresverbrauch
(kwh/a)</t>
  </si>
  <si>
    <t>Grundpreis
€/a</t>
  </si>
  <si>
    <t>Arbeitspreis
€/kWh</t>
  </si>
  <si>
    <t>x</t>
  </si>
  <si>
    <t>=</t>
  </si>
  <si>
    <t>jährlich</t>
  </si>
  <si>
    <t>monatlich</t>
  </si>
  <si>
    <t>Netzentgelt netto</t>
  </si>
  <si>
    <t>Berechnung</t>
  </si>
  <si>
    <t>Gaszähler G 10 - G 25</t>
  </si>
  <si>
    <t>Gaszähler G 40 - G 100</t>
  </si>
  <si>
    <t>Gaszähler G 400</t>
  </si>
  <si>
    <t>Messstellen-
betrieb</t>
  </si>
  <si>
    <t>€/a</t>
  </si>
  <si>
    <t>je Vorgang in €</t>
  </si>
  <si>
    <t>Gaszähler G 2 - G 6</t>
  </si>
  <si>
    <t>Abrechnungsart/Messung</t>
  </si>
  <si>
    <t>Netzentgelt brutto</t>
  </si>
  <si>
    <t>Messstellenbetrieb</t>
  </si>
  <si>
    <t>Umsatzsteuer (19%)</t>
  </si>
  <si>
    <t>Die Konzessionsabgabe ist nicht enthalten und
wird dem Netzentgelt hinzugerechnet</t>
  </si>
  <si>
    <t xml:space="preserve"> </t>
  </si>
  <si>
    <t>vierteljährlich</t>
  </si>
  <si>
    <t>halbjährlich</t>
  </si>
  <si>
    <t>Smart Meter G4-G6</t>
  </si>
  <si>
    <t>Smart Meter G10</t>
  </si>
  <si>
    <t>Ablesung</t>
  </si>
  <si>
    <t>Netzentgeltrechner der Stadtwerke Bad Friedrichshall für Standardlastprofilkunden
mit Kostenwälzung vorgelagerter Netzstufen für den Zeitraum 01.01.2021 bis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</si>
</sst>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,##0\ &quot;kWh&quot;"/>
    <numFmt numFmtId="165" formatCode="0.0000000"/>
    <numFmt numFmtId="166" formatCode="0.000000"/>
    <numFmt numFmtId="167" formatCode="0.0000000\ &quot;€/kWh&quot;"/>
    <numFmt numFmtId="168" formatCode="_-* #,##0.00\ &quot;DM&quot;_-;\-* #,##0.00\ &quot;DM&quot;_-;_-* &quot;-&quot;??\ &quot;DM&quot;_-;_-@_-"/>
    <numFmt numFmtId="169" formatCode="#,##0.0000"/>
    <numFmt numFmtId="170" formatCode="0.000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Frutiger Light"/>
    </font>
    <font>
      <sz val="10"/>
      <name val="Frutiger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64">
    <xf numFmtId="0" fontId="0" fillId="0" borderId="0" xfId="0"/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0" fillId="0" borderId="0" xfId="0" applyNumberFormat="1" applyFill="1"/>
    <xf numFmtId="0" fontId="0" fillId="0" borderId="0" xfId="0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8" fillId="3" borderId="10" xfId="0" applyFont="1" applyFill="1" applyBorder="1" applyProtection="1"/>
    <xf numFmtId="0" fontId="0" fillId="3" borderId="1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8" fillId="3" borderId="0" xfId="0" applyFont="1" applyFill="1" applyBorder="1" applyProtection="1"/>
    <xf numFmtId="0" fontId="0" fillId="3" borderId="0" xfId="0" applyFill="1" applyProtection="1"/>
    <xf numFmtId="164" fontId="0" fillId="3" borderId="0" xfId="0" applyNumberFormat="1" applyFill="1" applyBorder="1" applyProtection="1"/>
    <xf numFmtId="0" fontId="0" fillId="3" borderId="0" xfId="0" applyFill="1" applyBorder="1" applyAlignment="1" applyProtection="1">
      <alignment horizontal="center"/>
    </xf>
    <xf numFmtId="44" fontId="3" fillId="3" borderId="6" xfId="1" applyFont="1" applyFill="1" applyBorder="1" applyProtection="1"/>
    <xf numFmtId="0" fontId="3" fillId="3" borderId="6" xfId="0" applyFont="1" applyFill="1" applyBorder="1" applyProtection="1"/>
    <xf numFmtId="4" fontId="0" fillId="3" borderId="0" xfId="0" applyNumberFormat="1" applyFill="1" applyBorder="1" applyProtection="1"/>
    <xf numFmtId="0" fontId="4" fillId="3" borderId="14" xfId="0" applyFont="1" applyFill="1" applyBorder="1" applyAlignment="1" applyProtection="1"/>
    <xf numFmtId="0" fontId="7" fillId="3" borderId="15" xfId="0" applyFont="1" applyFill="1" applyBorder="1" applyAlignment="1" applyProtection="1"/>
    <xf numFmtId="44" fontId="4" fillId="3" borderId="16" xfId="0" applyNumberFormat="1" applyFont="1" applyFill="1" applyBorder="1" applyProtection="1"/>
    <xf numFmtId="0" fontId="4" fillId="3" borderId="8" xfId="0" applyFont="1" applyFill="1" applyBorder="1" applyAlignment="1" applyProtection="1"/>
    <xf numFmtId="0" fontId="7" fillId="3" borderId="8" xfId="0" applyFont="1" applyFill="1" applyBorder="1" applyAlignment="1" applyProtection="1"/>
    <xf numFmtId="44" fontId="4" fillId="3" borderId="17" xfId="0" applyNumberFormat="1" applyFont="1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167" fontId="0" fillId="3" borderId="0" xfId="0" applyNumberFormat="1" applyFill="1" applyBorder="1" applyProtection="1"/>
    <xf numFmtId="0" fontId="3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Protection="1"/>
    <xf numFmtId="0" fontId="0" fillId="0" borderId="0" xfId="0" applyFont="1" applyProtection="1"/>
    <xf numFmtId="2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0" fontId="1" fillId="0" borderId="0" xfId="0" applyFont="1" applyFill="1" applyBorder="1" applyProtection="1"/>
    <xf numFmtId="0" fontId="1" fillId="0" borderId="0" xfId="0" applyFont="1" applyFill="1"/>
    <xf numFmtId="169" fontId="0" fillId="0" borderId="0" xfId="0" applyNumberFormat="1" applyFill="1"/>
    <xf numFmtId="170" fontId="0" fillId="0" borderId="0" xfId="0" applyNumberFormat="1" applyFill="1"/>
    <xf numFmtId="0" fontId="3" fillId="0" borderId="0" xfId="0" applyFont="1" applyFill="1" applyAlignment="1">
      <alignment horizont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</cellXfs>
  <cellStyles count="6">
    <cellStyle name="Euro" xfId="1"/>
    <cellStyle name="Standard" xfId="0" builtinId="0"/>
    <cellStyle name="Standard 2" xfId="3"/>
    <cellStyle name="Standard 3" xfId="2"/>
    <cellStyle name="Währung 2" xfId="5"/>
    <cellStyle name="Währung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16</xdr:row>
      <xdr:rowOff>133350</xdr:rowOff>
    </xdr:from>
    <xdr:to>
      <xdr:col>7</xdr:col>
      <xdr:colOff>1057275</xdr:colOff>
      <xdr:row>22</xdr:row>
      <xdr:rowOff>123825</xdr:rowOff>
    </xdr:to>
    <xdr:pic>
      <xdr:nvPicPr>
        <xdr:cNvPr id="106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2205" y="1314450"/>
          <a:ext cx="3036570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I32"/>
  <sheetViews>
    <sheetView workbookViewId="0">
      <selection activeCell="F21" sqref="F21"/>
    </sheetView>
  </sheetViews>
  <sheetFormatPr baseColWidth="10" defaultRowHeight="12.75"/>
  <cols>
    <col min="1" max="1" width="18.5703125" bestFit="1" customWidth="1"/>
    <col min="2" max="2" width="40.5703125" bestFit="1" customWidth="1"/>
    <col min="3" max="3" width="16.85546875" customWidth="1"/>
    <col min="4" max="4" width="19.140625" bestFit="1" customWidth="1"/>
  </cols>
  <sheetData>
    <row r="5" spans="2:9" s="41" customFormat="1" ht="25.5" customHeight="1">
      <c r="B5" s="59" t="s">
        <v>7</v>
      </c>
      <c r="C5" s="59"/>
      <c r="D5" s="40" t="s">
        <v>8</v>
      </c>
      <c r="E5" s="40" t="s">
        <v>9</v>
      </c>
    </row>
    <row r="6" spans="2:9" s="41" customFormat="1">
      <c r="B6" s="41" t="s">
        <v>6</v>
      </c>
      <c r="C6" s="41" t="s">
        <v>1</v>
      </c>
    </row>
    <row r="7" spans="2:9" s="41" customFormat="1">
      <c r="B7" s="3">
        <v>0</v>
      </c>
      <c r="C7" s="3">
        <v>1000</v>
      </c>
      <c r="D7" s="52">
        <v>8</v>
      </c>
      <c r="E7" s="53">
        <v>2.8955999999999999E-2</v>
      </c>
      <c r="F7" s="58">
        <v>2.8956</v>
      </c>
      <c r="G7" s="54">
        <f>F7/100-E7</f>
        <v>0</v>
      </c>
      <c r="I7" s="57">
        <v>2.8956</v>
      </c>
    </row>
    <row r="8" spans="2:9" s="41" customFormat="1">
      <c r="B8" s="3">
        <v>1001</v>
      </c>
      <c r="C8" s="3">
        <v>4000</v>
      </c>
      <c r="D8" s="52">
        <v>16</v>
      </c>
      <c r="E8" s="53">
        <v>2.0955999999999999E-2</v>
      </c>
      <c r="F8" s="41">
        <v>2.0956000000000001</v>
      </c>
      <c r="G8" s="54">
        <f>F8/100-E8</f>
        <v>0</v>
      </c>
      <c r="I8" s="57">
        <v>2.0956000000000001</v>
      </c>
    </row>
    <row r="9" spans="2:9" s="41" customFormat="1">
      <c r="B9" s="3">
        <v>4001</v>
      </c>
      <c r="C9" s="3">
        <v>50000</v>
      </c>
      <c r="D9" s="52">
        <v>54</v>
      </c>
      <c r="E9" s="53">
        <v>1.1455999999999999E-2</v>
      </c>
      <c r="F9" s="56">
        <v>1.1456</v>
      </c>
      <c r="G9" s="54">
        <f>F9/100-E9</f>
        <v>0</v>
      </c>
      <c r="I9" s="57">
        <v>1.1456</v>
      </c>
    </row>
    <row r="10" spans="2:9" s="41" customFormat="1">
      <c r="B10" s="3">
        <v>50001</v>
      </c>
      <c r="C10" s="3">
        <v>300000</v>
      </c>
      <c r="D10" s="52">
        <v>120</v>
      </c>
      <c r="E10" s="53">
        <v>1.0135999999999999E-2</v>
      </c>
      <c r="F10" s="41">
        <v>1.0136000000000001</v>
      </c>
      <c r="G10" s="54">
        <f>F10/100-E10</f>
        <v>0</v>
      </c>
      <c r="I10" s="57">
        <v>1.0136000000000001</v>
      </c>
    </row>
    <row r="11" spans="2:9" s="41" customFormat="1">
      <c r="B11" s="3">
        <v>300001</v>
      </c>
      <c r="C11" s="3">
        <v>1500000</v>
      </c>
      <c r="D11" s="52">
        <v>205</v>
      </c>
      <c r="E11" s="53">
        <v>9.8519999999999996E-3</v>
      </c>
      <c r="F11" s="41">
        <v>0.98519999999999996</v>
      </c>
      <c r="G11" s="54">
        <f>F11/100-E11</f>
        <v>0</v>
      </c>
      <c r="I11" s="57">
        <v>0.98519999999999996</v>
      </c>
    </row>
    <row r="12" spans="2:9" s="41" customFormat="1"/>
    <row r="13" spans="2:9" s="41" customFormat="1"/>
    <row r="14" spans="2:9" s="41" customFormat="1"/>
    <row r="15" spans="2:9" s="41" customFormat="1"/>
    <row r="16" spans="2:9" s="41" customFormat="1"/>
    <row r="17" spans="1:4" s="41" customFormat="1"/>
    <row r="18" spans="1:4" s="41" customFormat="1">
      <c r="A18" s="42" t="s">
        <v>33</v>
      </c>
      <c r="B18" s="43" t="s">
        <v>4</v>
      </c>
      <c r="C18" s="44" t="s">
        <v>21</v>
      </c>
      <c r="D18" s="44"/>
    </row>
    <row r="19" spans="1:4" s="41" customFormat="1">
      <c r="B19" s="45" t="s">
        <v>13</v>
      </c>
      <c r="C19" s="52">
        <v>45</v>
      </c>
    </row>
    <row r="20" spans="1:4" s="41" customFormat="1">
      <c r="B20" s="49" t="s">
        <v>29</v>
      </c>
      <c r="C20" s="52">
        <f>C22*4</f>
        <v>15</v>
      </c>
    </row>
    <row r="21" spans="1:4" s="41" customFormat="1">
      <c r="B21" s="49" t="s">
        <v>30</v>
      </c>
      <c r="C21" s="52">
        <f>C22*2</f>
        <v>7.5</v>
      </c>
    </row>
    <row r="22" spans="1:4" s="41" customFormat="1">
      <c r="B22" s="45" t="s">
        <v>12</v>
      </c>
      <c r="C22" s="52">
        <v>3.75</v>
      </c>
    </row>
    <row r="23" spans="1:4" s="41" customFormat="1">
      <c r="B23" s="45" t="s">
        <v>28</v>
      </c>
      <c r="C23" s="52">
        <v>0</v>
      </c>
    </row>
    <row r="24" spans="1:4" s="41" customFormat="1">
      <c r="B24" s="45"/>
    </row>
    <row r="25" spans="1:4" s="41" customFormat="1" ht="25.5">
      <c r="A25" s="46" t="s">
        <v>19</v>
      </c>
      <c r="B25" s="47" t="s">
        <v>4</v>
      </c>
      <c r="C25" s="48" t="s">
        <v>20</v>
      </c>
    </row>
    <row r="26" spans="1:4" s="41" customFormat="1">
      <c r="B26" s="45" t="s">
        <v>22</v>
      </c>
      <c r="C26" s="41">
        <v>13.55</v>
      </c>
    </row>
    <row r="27" spans="1:4" s="41" customFormat="1">
      <c r="B27" s="45" t="s">
        <v>16</v>
      </c>
      <c r="C27" s="41">
        <v>34.44</v>
      </c>
    </row>
    <row r="28" spans="1:4" s="41" customFormat="1">
      <c r="B28" s="45" t="s">
        <v>17</v>
      </c>
      <c r="C28" s="41">
        <v>194.16</v>
      </c>
    </row>
    <row r="29" spans="1:4" s="41" customFormat="1">
      <c r="B29" s="45" t="s">
        <v>18</v>
      </c>
      <c r="C29" s="41">
        <v>769.12</v>
      </c>
    </row>
    <row r="30" spans="1:4" s="41" customFormat="1">
      <c r="B30" s="49" t="s">
        <v>31</v>
      </c>
      <c r="C30" s="52">
        <v>73.55</v>
      </c>
    </row>
    <row r="31" spans="1:4" s="41" customFormat="1">
      <c r="B31" s="49" t="s">
        <v>32</v>
      </c>
      <c r="C31" s="41">
        <v>95.43</v>
      </c>
    </row>
    <row r="32" spans="1:4" s="41" customFormat="1">
      <c r="B32" s="41" t="s">
        <v>28</v>
      </c>
      <c r="C32" s="41">
        <v>0</v>
      </c>
    </row>
  </sheetData>
  <mergeCells count="1">
    <mergeCell ref="B5:C5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H43"/>
  <sheetViews>
    <sheetView tabSelected="1" topLeftCell="A13" zoomScaleNormal="100" workbookViewId="0">
      <selection activeCell="B14" sqref="B14:H14"/>
    </sheetView>
  </sheetViews>
  <sheetFormatPr baseColWidth="10" defaultColWidth="11.42578125" defaultRowHeight="12.75"/>
  <cols>
    <col min="1" max="1" width="4.7109375" style="4" customWidth="1"/>
    <col min="2" max="2" width="13" style="4" customWidth="1"/>
    <col min="3" max="3" width="11.42578125" style="4"/>
    <col min="4" max="4" width="51.85546875" style="4" bestFit="1" customWidth="1"/>
    <col min="5" max="5" width="11.42578125" style="4"/>
    <col min="6" max="6" width="15.5703125" style="4" bestFit="1" customWidth="1"/>
    <col min="7" max="7" width="11.42578125" style="4"/>
    <col min="8" max="8" width="22.42578125" style="4" bestFit="1" customWidth="1"/>
    <col min="9" max="16384" width="11.42578125" style="4"/>
  </cols>
  <sheetData>
    <row r="1" spans="1:8" hidden="1"/>
    <row r="2" spans="1:8" hidden="1">
      <c r="D2" s="5" t="s">
        <v>4</v>
      </c>
      <c r="F2" s="6" t="s">
        <v>23</v>
      </c>
    </row>
    <row r="3" spans="1:8" hidden="1">
      <c r="D3" s="4" t="s">
        <v>28</v>
      </c>
      <c r="F3" s="4" t="s">
        <v>28</v>
      </c>
    </row>
    <row r="4" spans="1:8" hidden="1">
      <c r="D4" s="7" t="s">
        <v>22</v>
      </c>
      <c r="F4" s="4" t="s">
        <v>12</v>
      </c>
    </row>
    <row r="5" spans="1:8" hidden="1">
      <c r="D5" s="7" t="s">
        <v>16</v>
      </c>
      <c r="F5" s="51" t="s">
        <v>29</v>
      </c>
    </row>
    <row r="6" spans="1:8" hidden="1">
      <c r="D6" s="7" t="s">
        <v>17</v>
      </c>
      <c r="F6" s="50" t="s">
        <v>30</v>
      </c>
    </row>
    <row r="7" spans="1:8" hidden="1">
      <c r="D7" s="7" t="s">
        <v>18</v>
      </c>
      <c r="F7" s="4" t="s">
        <v>13</v>
      </c>
    </row>
    <row r="8" spans="1:8" hidden="1">
      <c r="D8" s="55" t="s">
        <v>31</v>
      </c>
    </row>
    <row r="9" spans="1:8" hidden="1">
      <c r="D9" s="55" t="s">
        <v>32</v>
      </c>
    </row>
    <row r="10" spans="1:8" hidden="1"/>
    <row r="11" spans="1:8" hidden="1"/>
    <row r="12" spans="1:8" ht="13.5" hidden="1" thickBot="1"/>
    <row r="13" spans="1:8" ht="13.5" thickTop="1">
      <c r="A13" s="8"/>
      <c r="B13" s="9"/>
      <c r="C13" s="9"/>
      <c r="D13" s="9"/>
      <c r="E13" s="9"/>
      <c r="F13" s="9"/>
      <c r="G13" s="9"/>
      <c r="H13" s="10"/>
    </row>
    <row r="14" spans="1:8" ht="104.25" customHeight="1">
      <c r="A14" s="11"/>
      <c r="B14" s="60" t="s">
        <v>34</v>
      </c>
      <c r="C14" s="60"/>
      <c r="D14" s="60"/>
      <c r="E14" s="60"/>
      <c r="F14" s="60"/>
      <c r="G14" s="60"/>
      <c r="H14" s="60"/>
    </row>
    <row r="15" spans="1:8" ht="16.5" thickBot="1">
      <c r="A15" s="11"/>
      <c r="B15" s="12"/>
      <c r="C15" s="13"/>
      <c r="D15" s="13"/>
      <c r="E15" s="13"/>
      <c r="F15" s="13"/>
      <c r="G15" s="13"/>
      <c r="H15" s="14"/>
    </row>
    <row r="16" spans="1:8">
      <c r="A16" s="11"/>
      <c r="B16" s="15"/>
      <c r="C16" s="16"/>
      <c r="D16" s="17"/>
      <c r="E16" s="13"/>
      <c r="F16" s="13"/>
      <c r="G16" s="13"/>
      <c r="H16" s="14"/>
    </row>
    <row r="17" spans="1:8" ht="15.75">
      <c r="A17" s="11"/>
      <c r="B17" s="18" t="s">
        <v>3</v>
      </c>
      <c r="C17" s="13"/>
      <c r="D17" s="19"/>
      <c r="E17" s="13"/>
      <c r="F17" s="13"/>
      <c r="G17" s="13"/>
      <c r="H17" s="14"/>
    </row>
    <row r="18" spans="1:8">
      <c r="A18" s="11"/>
      <c r="B18" s="20"/>
      <c r="C18" s="13"/>
      <c r="D18" s="19"/>
      <c r="E18" s="13"/>
      <c r="F18" s="13"/>
      <c r="G18" s="13"/>
      <c r="H18" s="14"/>
    </row>
    <row r="19" spans="1:8" ht="15.75">
      <c r="A19" s="11"/>
      <c r="B19" s="20" t="s">
        <v>5</v>
      </c>
      <c r="C19" s="13"/>
      <c r="D19" s="1"/>
      <c r="E19" s="13"/>
      <c r="F19" s="13"/>
      <c r="G19" s="13"/>
      <c r="H19" s="14"/>
    </row>
    <row r="20" spans="1:8">
      <c r="A20" s="11"/>
      <c r="B20" s="20"/>
      <c r="C20" s="13"/>
      <c r="D20" s="19"/>
      <c r="E20" s="13"/>
      <c r="F20" s="13"/>
      <c r="G20" s="13"/>
      <c r="H20" s="14"/>
    </row>
    <row r="21" spans="1:8" ht="15.75">
      <c r="A21" s="11"/>
      <c r="B21" s="20" t="s">
        <v>4</v>
      </c>
      <c r="C21" s="13"/>
      <c r="D21" s="2" t="s">
        <v>28</v>
      </c>
      <c r="E21" s="13"/>
      <c r="F21" s="13"/>
      <c r="G21" s="13"/>
      <c r="H21" s="14"/>
    </row>
    <row r="22" spans="1:8">
      <c r="A22" s="11"/>
      <c r="B22" s="20"/>
      <c r="C22" s="13"/>
      <c r="D22" s="19"/>
      <c r="E22" s="13"/>
      <c r="F22" s="13"/>
      <c r="G22" s="13"/>
      <c r="H22" s="14"/>
    </row>
    <row r="23" spans="1:8" ht="15.75">
      <c r="A23" s="11"/>
      <c r="B23" s="20" t="s">
        <v>33</v>
      </c>
      <c r="C23" s="13"/>
      <c r="D23" s="2" t="s">
        <v>28</v>
      </c>
      <c r="E23" s="13"/>
      <c r="F23" s="13"/>
      <c r="G23" s="13"/>
      <c r="H23" s="14"/>
    </row>
    <row r="24" spans="1:8" ht="13.5" thickBot="1">
      <c r="A24" s="11"/>
      <c r="B24" s="21"/>
      <c r="C24" s="22"/>
      <c r="D24" s="23"/>
      <c r="E24" s="13"/>
      <c r="F24" s="13"/>
      <c r="G24" s="13"/>
      <c r="H24" s="14"/>
    </row>
    <row r="25" spans="1:8">
      <c r="A25" s="11"/>
      <c r="B25" s="13"/>
      <c r="C25" s="13"/>
      <c r="D25" s="13"/>
      <c r="E25" s="13"/>
      <c r="F25" s="13"/>
      <c r="G25" s="13"/>
      <c r="H25" s="14"/>
    </row>
    <row r="26" spans="1:8" ht="15.75">
      <c r="A26" s="11"/>
      <c r="B26" s="24" t="s">
        <v>15</v>
      </c>
      <c r="C26" s="13"/>
      <c r="D26" s="13"/>
      <c r="E26" s="13"/>
      <c r="F26" s="13"/>
      <c r="G26" s="13"/>
      <c r="H26" s="14"/>
    </row>
    <row r="27" spans="1:8">
      <c r="A27" s="11"/>
      <c r="B27" s="13"/>
      <c r="C27" s="13"/>
      <c r="D27" s="13"/>
      <c r="E27" s="13"/>
      <c r="F27" s="13"/>
      <c r="G27" s="13"/>
      <c r="H27" s="14"/>
    </row>
    <row r="28" spans="1:8">
      <c r="A28" s="11"/>
      <c r="B28" s="25"/>
      <c r="C28" s="13" t="s">
        <v>2</v>
      </c>
      <c r="D28" s="26">
        <f>D19</f>
        <v>0</v>
      </c>
      <c r="E28" s="27" t="s">
        <v>10</v>
      </c>
      <c r="F28" s="39">
        <f>IF(AND(D28&gt;=1,D28&lt;=1000),Datenblatt!E7)+IF(AND(D28&gt;=1001,D28&lt;=4000),Datenblatt!E8)+IF(AND(D28&gt;=4001,D28&lt;=50000),Datenblatt!E9)+IF(AND(D28&gt;=50001,D28&lt;=300000),Datenblatt!E10)+IF(AND(D28&gt;=300001,D28&lt;=10000000),Datenblatt!E11)</f>
        <v>0</v>
      </c>
      <c r="G28" s="27" t="s">
        <v>11</v>
      </c>
      <c r="H28" s="28">
        <f>F28*D28</f>
        <v>0</v>
      </c>
    </row>
    <row r="29" spans="1:8">
      <c r="A29" s="11"/>
      <c r="B29" s="13"/>
      <c r="C29" s="13"/>
      <c r="D29" s="13"/>
      <c r="E29" s="13"/>
      <c r="F29" s="13"/>
      <c r="G29" s="13"/>
      <c r="H29" s="29"/>
    </row>
    <row r="30" spans="1:8">
      <c r="A30" s="11"/>
      <c r="B30" s="13"/>
      <c r="C30" s="13"/>
      <c r="D30" s="13"/>
      <c r="E30" s="13"/>
      <c r="F30" s="13" t="s">
        <v>0</v>
      </c>
      <c r="G30" s="13"/>
      <c r="H30" s="28">
        <f>IF(AND(D28&gt;=1,D28&lt;=1000),Datenblatt!D7)+IF(AND(D28&gt;=1001,D28&lt;=4000),Datenblatt!D8)+IF(AND(D28&gt;=4001,D28&lt;=50000),Datenblatt!D9)+IF(AND(D28&gt;=50001,D28&lt;=300000),Datenblatt!D10)+IF(AND(D28&gt;=300001,D28&lt;=10000000),Datenblatt!D11)</f>
        <v>0</v>
      </c>
    </row>
    <row r="31" spans="1:8">
      <c r="A31" s="11"/>
      <c r="B31" s="13"/>
      <c r="C31" s="13"/>
      <c r="D31" s="13"/>
      <c r="E31" s="13"/>
      <c r="F31" s="13"/>
      <c r="G31" s="13"/>
      <c r="H31" s="29"/>
    </row>
    <row r="32" spans="1:8">
      <c r="A32" s="11"/>
      <c r="B32" s="13"/>
      <c r="C32" s="13"/>
      <c r="D32" s="30"/>
      <c r="E32" s="13"/>
      <c r="F32" s="13" t="s">
        <v>33</v>
      </c>
      <c r="G32" s="13"/>
      <c r="H32" s="28">
        <f>VLOOKUP(D23,Datenblatt!B19:C23,2,0)</f>
        <v>0</v>
      </c>
    </row>
    <row r="33" spans="1:8">
      <c r="A33" s="11"/>
      <c r="B33" s="13"/>
      <c r="C33" s="13"/>
      <c r="D33" s="30"/>
      <c r="E33" s="13"/>
      <c r="F33" s="13"/>
      <c r="G33" s="13"/>
      <c r="H33" s="28"/>
    </row>
    <row r="34" spans="1:8">
      <c r="A34" s="11"/>
      <c r="B34" s="13"/>
      <c r="C34" s="13"/>
      <c r="D34" s="30"/>
      <c r="E34" s="13"/>
      <c r="F34" s="13" t="s">
        <v>25</v>
      </c>
      <c r="G34" s="13"/>
      <c r="H34" s="28">
        <f>VLOOKUP(D21,Datenblatt!B26:C32,2,0)</f>
        <v>0</v>
      </c>
    </row>
    <row r="35" spans="1:8" ht="13.5" thickBot="1">
      <c r="A35" s="11"/>
      <c r="B35" s="13"/>
      <c r="C35" s="13"/>
      <c r="D35" s="13"/>
      <c r="E35" s="13"/>
      <c r="F35" s="13"/>
      <c r="G35" s="13"/>
      <c r="H35" s="29"/>
    </row>
    <row r="36" spans="1:8" ht="16.5" thickBot="1">
      <c r="A36" s="11"/>
      <c r="B36" s="13"/>
      <c r="C36" s="13"/>
      <c r="D36" s="13"/>
      <c r="E36" s="13"/>
      <c r="F36" s="31" t="s">
        <v>14</v>
      </c>
      <c r="G36" s="32"/>
      <c r="H36" s="33">
        <f>SUM(H28:H34)</f>
        <v>0</v>
      </c>
    </row>
    <row r="37" spans="1:8" ht="13.5" thickBot="1">
      <c r="A37" s="11"/>
      <c r="B37" s="13"/>
      <c r="C37" s="13"/>
      <c r="D37" s="13"/>
      <c r="E37" s="13"/>
      <c r="F37" s="13"/>
      <c r="G37" s="13"/>
      <c r="H37" s="14"/>
    </row>
    <row r="38" spans="1:8" ht="16.5" thickBot="1">
      <c r="A38" s="11"/>
      <c r="B38" s="13"/>
      <c r="C38" s="13"/>
      <c r="D38" s="13"/>
      <c r="E38" s="13"/>
      <c r="F38" s="31" t="s">
        <v>26</v>
      </c>
      <c r="G38" s="32"/>
      <c r="H38" s="33">
        <f>H36*0.19</f>
        <v>0</v>
      </c>
    </row>
    <row r="39" spans="1:8" ht="13.5" thickBot="1">
      <c r="A39" s="11"/>
      <c r="B39" s="13"/>
      <c r="C39" s="13"/>
      <c r="D39" s="13"/>
      <c r="E39" s="13"/>
      <c r="F39" s="13"/>
      <c r="G39" s="13"/>
      <c r="H39" s="14"/>
    </row>
    <row r="40" spans="1:8" ht="16.5" thickBot="1">
      <c r="A40" s="11"/>
      <c r="B40" s="13"/>
      <c r="C40" s="13"/>
      <c r="D40" s="13"/>
      <c r="E40" s="13"/>
      <c r="F40" s="31" t="s">
        <v>24</v>
      </c>
      <c r="G40" s="32"/>
      <c r="H40" s="33">
        <f>H38+H36</f>
        <v>0</v>
      </c>
    </row>
    <row r="41" spans="1:8" ht="15.75">
      <c r="A41" s="11"/>
      <c r="B41" s="13"/>
      <c r="C41" s="13"/>
      <c r="D41" s="13"/>
      <c r="E41" s="13"/>
      <c r="F41" s="34"/>
      <c r="G41" s="35"/>
      <c r="H41" s="36"/>
    </row>
    <row r="42" spans="1:8" ht="27" customHeight="1" thickBot="1">
      <c r="A42" s="37"/>
      <c r="B42" s="38"/>
      <c r="C42" s="38"/>
      <c r="D42" s="38"/>
      <c r="E42" s="38"/>
      <c r="F42" s="61" t="s">
        <v>27</v>
      </c>
      <c r="G42" s="62"/>
      <c r="H42" s="63"/>
    </row>
    <row r="43" spans="1:8" ht="13.5" thickTop="1"/>
  </sheetData>
  <sheetProtection password="C45A" sheet="1" objects="1" scenarios="1"/>
  <mergeCells count="2">
    <mergeCell ref="B14:H14"/>
    <mergeCell ref="F42:H42"/>
  </mergeCells>
  <phoneticPr fontId="2" type="noConversion"/>
  <dataValidations count="2">
    <dataValidation type="list" allowBlank="1" showInputMessage="1" showErrorMessage="1" errorTitle="Falscher Wert !" error="Bitte einen Wert aus der Auswahlliste auswählen." sqref="D21">
      <formula1>$D$3:$D$9</formula1>
    </dataValidation>
    <dataValidation type="list" allowBlank="1" showInputMessage="1" showErrorMessage="1" errorTitle="Falscher Wert !" error="Bitte einen Wert aus der Auswahlliste auswählen." sqref="D23">
      <formula1>$F$3:$F$7</formula1>
    </dataValidation>
  </dataValidations>
  <pageMargins left="0.78740157499999996" right="0.78740157499999996" top="0.984251969" bottom="0.984251969" header="0.4921259845" footer="0.4921259845"/>
  <pageSetup paperSize="9" scale="92" orientation="landscape" r:id="rId1"/>
  <headerFooter alignWithMargins="0"/>
  <cellWatches>
    <cellWatch r="D32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Datenblatt</vt:lpstr>
      <vt:lpstr>Rechner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alexander.fink</dc:creator>
  <cp:lastModifiedBy>Neumann Katrin</cp:lastModifiedBy>
  <cp:lastPrinted>2013-10-14T13:08:12Z</cp:lastPrinted>
  <dcterms:created xsi:type="dcterms:W3CDTF">2009-01-20T14:06:03Z</dcterms:created>
  <dcterms:modified xsi:type="dcterms:W3CDTF">2020-12-23T11:52:17Z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Netzentgeltrechner SW BFH SLP ohne vorgel. Netzkosten 2014 Stand 15.10.2013 alt.xlsx</vt:lpwstr>
  </property>
</Properties>
</file>